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ynthiaguidos/Dropbox/CyTOF/CyTOF cost estimates 2017/Number of events to collect/"/>
    </mc:Choice>
  </mc:AlternateContent>
  <xr:revisionPtr revIDLastSave="0" documentId="13_ncr:1_{52B5DCB2-0AFD-0C46-8A2F-C8D3996EA163}" xr6:coauthVersionLast="45" xr6:coauthVersionMax="45" xr10:uidLastSave="{00000000-0000-0000-0000-000000000000}"/>
  <bookViews>
    <workbookView xWindow="0" yWindow="460" windowWidth="32160" windowHeight="153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I11" i="1" s="1"/>
  <c r="K11" i="1" s="1"/>
  <c r="D11" i="1"/>
  <c r="F11" i="1" s="1"/>
  <c r="J11" i="1" s="1"/>
  <c r="C11" i="1"/>
  <c r="C17" i="1" l="1"/>
  <c r="D17" i="1" s="1"/>
  <c r="C16" i="1"/>
  <c r="D16" i="1" s="1"/>
  <c r="C15" i="1"/>
  <c r="D15" i="1" s="1"/>
  <c r="L11" i="1"/>
  <c r="M11" i="1" s="1"/>
  <c r="E11" i="1"/>
  <c r="H11" i="1"/>
</calcChain>
</file>

<file path=xl/sharedStrings.xml><?xml version="1.0" encoding="utf-8"?>
<sst xmlns="http://schemas.openxmlformats.org/spreadsheetml/2006/main" count="32" uniqueCount="27">
  <si>
    <t>Enter desired collection time and  estimated cell concentration for each sample</t>
  </si>
  <si>
    <t>Cells/ml</t>
  </si>
  <si>
    <t>EQ Beads/ml</t>
  </si>
  <si>
    <t>Determined by Fluidigm</t>
  </si>
  <si>
    <t>Detection Efficiency</t>
  </si>
  <si>
    <t>Helios Running Parameters</t>
  </si>
  <si>
    <t>Flow Rate</t>
  </si>
  <si>
    <t>Bead Events Loaded</t>
  </si>
  <si>
    <t>Cell Events Loaded</t>
  </si>
  <si>
    <t>ml/min</t>
  </si>
  <si>
    <t>ml/hr</t>
  </si>
  <si>
    <t>per Min</t>
  </si>
  <si>
    <t>per Sec</t>
  </si>
  <si>
    <t>Total</t>
  </si>
  <si>
    <t>Beads</t>
  </si>
  <si>
    <t>Cells</t>
  </si>
  <si>
    <t>% Beads</t>
  </si>
  <si>
    <t>When running cells at 100,000/ml or less, ~25% or more of acquired events will be EQ beads.</t>
  </si>
  <si>
    <t>Subset Freq. (%)</t>
  </si>
  <si>
    <t>Events (N)</t>
  </si>
  <si>
    <t>CV</t>
  </si>
  <si>
    <t>Note how collection time and cell concentration affect CV for different subset frequencies.</t>
  </si>
  <si>
    <t>Aim for CV of 2.5-5%; 5-10% may be acceptable for pilots</t>
  </si>
  <si>
    <t>Cells/sec</t>
  </si>
  <si>
    <t>Events Acquired/ Collection Time</t>
  </si>
  <si>
    <t>Best case: Varies with cell concentration and sample quality.</t>
  </si>
  <si>
    <t>Min/assay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</si>
</sst>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_-* #,##0_-;\-* #,##0_-;_-* &quot;-&quot;??_-;_-@_-"/>
    <numFmt numFmtId="169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  <font>
      <b/>
      <i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FF66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166" fontId="9" fillId="0" borderId="1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9" fontId="6" fillId="0" borderId="0" xfId="2" applyFont="1" applyFill="1" applyBorder="1"/>
    <xf numFmtId="166" fontId="4" fillId="0" borderId="6" xfId="1" applyNumberFormat="1" applyFont="1" applyFill="1" applyBorder="1"/>
    <xf numFmtId="166" fontId="4" fillId="0" borderId="11" xfId="1" applyNumberFormat="1" applyFont="1" applyFill="1" applyBorder="1"/>
    <xf numFmtId="166" fontId="7" fillId="0" borderId="11" xfId="1" applyNumberFormat="1" applyFont="1" applyFill="1" applyBorder="1"/>
    <xf numFmtId="9" fontId="6" fillId="0" borderId="14" xfId="2" applyFont="1" applyFill="1" applyBorder="1"/>
    <xf numFmtId="166" fontId="4" fillId="0" borderId="0" xfId="1" applyNumberFormat="1" applyFont="1" applyFill="1"/>
    <xf numFmtId="9" fontId="4" fillId="0" borderId="0" xfId="2" applyFont="1" applyFill="1"/>
    <xf numFmtId="169" fontId="4" fillId="0" borderId="0" xfId="2" applyNumberFormat="1" applyFont="1" applyFill="1"/>
    <xf numFmtId="3" fontId="0" fillId="0" borderId="0" xfId="0" applyNumberFormat="1"/>
    <xf numFmtId="2" fontId="4" fillId="0" borderId="0" xfId="0" applyNumberFormat="1" applyFont="1"/>
    <xf numFmtId="0" fontId="4" fillId="0" borderId="0" xfId="0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1" xfId="0" applyFont="1" applyBorder="1"/>
    <xf numFmtId="0" fontId="10" fillId="0" borderId="2" xfId="0" applyFont="1" applyBorder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9" xfId="0" applyFont="1" applyBorder="1"/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4" fillId="0" borderId="11" xfId="0" applyFont="1" applyBorder="1"/>
    <xf numFmtId="166" fontId="4" fillId="0" borderId="11" xfId="0" applyNumberFormat="1" applyFont="1" applyBorder="1"/>
    <xf numFmtId="166" fontId="8" fillId="0" borderId="13" xfId="0" applyNumberFormat="1" applyFont="1" applyBorder="1"/>
    <xf numFmtId="166" fontId="8" fillId="0" borderId="13" xfId="0" applyNumberFormat="1" applyFont="1" applyBorder="1" applyAlignment="1">
      <alignment horizontal="right"/>
    </xf>
    <xf numFmtId="0" fontId="12" fillId="0" borderId="15" xfId="0" applyFont="1" applyBorder="1"/>
    <xf numFmtId="0" fontId="4" fillId="0" borderId="15" xfId="0" applyFont="1" applyBorder="1"/>
    <xf numFmtId="0" fontId="14" fillId="0" borderId="5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2" fillId="0" borderId="16" xfId="0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12" fillId="0" borderId="16" xfId="0" applyFont="1" applyBorder="1"/>
    <xf numFmtId="165" fontId="4" fillId="0" borderId="16" xfId="0" applyNumberFormat="1" applyFont="1" applyBorder="1" applyAlignment="1">
      <alignment horizontal="right"/>
    </xf>
    <xf numFmtId="0" fontId="10" fillId="0" borderId="0" xfId="0" applyFont="1"/>
    <xf numFmtId="0" fontId="12" fillId="0" borderId="10" xfId="0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166" fontId="7" fillId="0" borderId="0" xfId="0" applyNumberFormat="1" applyFont="1"/>
    <xf numFmtId="0" fontId="11" fillId="0" borderId="0" xfId="0" applyFont="1" applyAlignment="1">
      <alignment horizontal="right"/>
    </xf>
  </cellXfs>
  <cellStyles count="7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7"/>
  <sheetViews>
    <sheetView tabSelected="1" topLeftCell="A2" zoomScale="154" zoomScaleNormal="154" zoomScalePageLayoutView="150" workbookViewId="0">
      <selection activeCell="K11" sqref="K11"/>
    </sheetView>
  </sheetViews>
  <sheetFormatPr baseColWidth="10" defaultRowHeight="16" x14ac:dyDescent="0.2"/>
  <cols>
    <col min="1" max="1" width="7.83203125" customWidth="1"/>
    <col min="2" max="2" width="10.33203125" customWidth="1"/>
    <col min="3" max="3" width="14.5" customWidth="1"/>
    <col min="4" max="4" width="13.6640625" customWidth="1"/>
    <col min="6" max="6" width="14.1640625" customWidth="1"/>
    <col min="7" max="7" width="13.83203125" customWidth="1"/>
    <col min="10" max="10" width="11.6640625" customWidth="1"/>
    <col min="11" max="11" width="13" bestFit="1" customWidth="1"/>
    <col min="14" max="14" width="16.1640625" customWidth="1"/>
  </cols>
  <sheetData>
    <row r="2" spans="1:13" ht="20" thickBot="1" x14ac:dyDescent="0.3">
      <c r="A2" s="13"/>
      <c r="B2" s="14" t="s">
        <v>0</v>
      </c>
      <c r="C2" s="15"/>
      <c r="D2" s="15"/>
      <c r="E2" s="13"/>
      <c r="F2" s="13"/>
      <c r="G2" s="13"/>
      <c r="H2" s="13"/>
      <c r="I2" s="13"/>
      <c r="J2" s="13"/>
      <c r="K2" s="13"/>
      <c r="L2" s="13"/>
      <c r="M2" s="13"/>
    </row>
    <row r="3" spans="1:13" ht="18" thickTop="1" thickBot="1" x14ac:dyDescent="0.25">
      <c r="A3" s="13"/>
      <c r="B3" s="16" t="s">
        <v>26</v>
      </c>
      <c r="C3" s="17">
        <v>10</v>
      </c>
      <c r="D3" s="18"/>
      <c r="E3" s="13"/>
      <c r="F3" s="13"/>
      <c r="G3" s="13"/>
      <c r="H3" s="13"/>
      <c r="I3" s="13"/>
      <c r="J3" s="13"/>
      <c r="K3" s="13"/>
      <c r="L3" s="13"/>
      <c r="M3" s="13"/>
    </row>
    <row r="4" spans="1:13" ht="18" thickTop="1" thickBot="1" x14ac:dyDescent="0.25">
      <c r="A4" s="13"/>
      <c r="B4" s="19" t="s">
        <v>1</v>
      </c>
      <c r="C4" s="1">
        <v>500000</v>
      </c>
      <c r="D4" s="13"/>
      <c r="E4" s="13"/>
      <c r="F4" s="13"/>
      <c r="G4" s="13"/>
      <c r="H4" s="13"/>
      <c r="I4" s="13"/>
      <c r="J4" s="13"/>
      <c r="K4" s="12"/>
      <c r="L4" s="13"/>
      <c r="M4" s="13"/>
    </row>
    <row r="5" spans="1:13" ht="17" thickTop="1" x14ac:dyDescent="0.2">
      <c r="A5" s="13"/>
      <c r="B5" s="19" t="s">
        <v>2</v>
      </c>
      <c r="C5" s="2">
        <v>33000</v>
      </c>
      <c r="D5" s="20" t="s">
        <v>3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">
      <c r="A6" s="61" t="s">
        <v>4</v>
      </c>
      <c r="B6" s="61"/>
      <c r="C6" s="3">
        <v>0.7</v>
      </c>
      <c r="D6" s="21" t="s">
        <v>25</v>
      </c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">
      <c r="A7" s="13"/>
      <c r="B7" s="19"/>
      <c r="C7" s="2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" thickBot="1" x14ac:dyDescent="0.3">
      <c r="A8" s="13"/>
      <c r="B8" s="22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" thickTop="1" thickBot="1" x14ac:dyDescent="0.25">
      <c r="A9" s="13"/>
      <c r="B9" s="23" t="s">
        <v>6</v>
      </c>
      <c r="C9" s="24"/>
      <c r="D9" s="25" t="s">
        <v>7</v>
      </c>
      <c r="E9" s="26"/>
      <c r="F9" s="27"/>
      <c r="G9" s="25" t="s">
        <v>8</v>
      </c>
      <c r="H9" s="28"/>
      <c r="I9" s="29"/>
      <c r="J9" s="30" t="s">
        <v>24</v>
      </c>
      <c r="K9" s="30"/>
      <c r="L9" s="30"/>
      <c r="M9" s="31"/>
    </row>
    <row r="10" spans="1:13" ht="17" thickTop="1" x14ac:dyDescent="0.2">
      <c r="A10" s="13"/>
      <c r="B10" s="32" t="s">
        <v>9</v>
      </c>
      <c r="C10" s="32" t="s">
        <v>10</v>
      </c>
      <c r="D10" s="33" t="s">
        <v>11</v>
      </c>
      <c r="E10" s="34" t="s">
        <v>12</v>
      </c>
      <c r="F10" s="34" t="s">
        <v>13</v>
      </c>
      <c r="G10" s="33" t="s">
        <v>11</v>
      </c>
      <c r="H10" s="34" t="s">
        <v>12</v>
      </c>
      <c r="I10" s="33" t="s">
        <v>13</v>
      </c>
      <c r="J10" s="33" t="s">
        <v>14</v>
      </c>
      <c r="K10" s="33" t="s">
        <v>15</v>
      </c>
      <c r="L10" s="33" t="s">
        <v>13</v>
      </c>
      <c r="M10" s="35" t="s">
        <v>16</v>
      </c>
    </row>
    <row r="11" spans="1:13" ht="17" thickBot="1" x14ac:dyDescent="0.25">
      <c r="A11" s="13"/>
      <c r="B11" s="36">
        <v>0.03</v>
      </c>
      <c r="C11" s="36">
        <f>B11*60</f>
        <v>1.7999999999999998</v>
      </c>
      <c r="D11" s="4">
        <f>C5*B11</f>
        <v>990</v>
      </c>
      <c r="E11" s="5">
        <f>D11/60</f>
        <v>16.5</v>
      </c>
      <c r="F11" s="6">
        <f>D11*C3</f>
        <v>9900</v>
      </c>
      <c r="G11" s="5">
        <f>B11*C4</f>
        <v>15000</v>
      </c>
      <c r="H11" s="5">
        <f>G11/60</f>
        <v>250</v>
      </c>
      <c r="I11" s="37">
        <f>G11*C3</f>
        <v>150000</v>
      </c>
      <c r="J11" s="38">
        <f>F11*C6</f>
        <v>6930</v>
      </c>
      <c r="K11" s="38">
        <f>I11*C6</f>
        <v>105000</v>
      </c>
      <c r="L11" s="39">
        <f>K11+J11</f>
        <v>111930</v>
      </c>
      <c r="M11" s="7">
        <f>J11/L11</f>
        <v>6.1913696060037521E-2</v>
      </c>
    </row>
    <row r="12" spans="1:13" ht="17" thickTop="1" x14ac:dyDescent="0.2">
      <c r="A12" s="13"/>
      <c r="B12" s="40" t="s">
        <v>17</v>
      </c>
      <c r="C12" s="40"/>
      <c r="D12" s="40"/>
      <c r="E12" s="40"/>
      <c r="F12" s="40"/>
      <c r="G12" s="40"/>
      <c r="H12" s="40"/>
      <c r="I12" s="41"/>
      <c r="J12" s="13"/>
      <c r="K12" s="13"/>
      <c r="L12" s="13"/>
      <c r="M12" s="13"/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">
      <c r="A14" s="13"/>
      <c r="B14" s="42" t="s">
        <v>18</v>
      </c>
      <c r="C14" s="43" t="s">
        <v>19</v>
      </c>
      <c r="D14" s="33" t="s">
        <v>20</v>
      </c>
      <c r="E14" s="44"/>
      <c r="F14" s="13"/>
      <c r="G14" s="13"/>
      <c r="H14" s="13"/>
      <c r="I14" s="9"/>
      <c r="J14" s="13"/>
      <c r="K14" s="10"/>
      <c r="L14" s="13"/>
      <c r="M14" s="13"/>
    </row>
    <row r="15" spans="1:13" x14ac:dyDescent="0.2">
      <c r="A15" s="13"/>
      <c r="B15" s="45">
        <v>10</v>
      </c>
      <c r="C15" s="46">
        <f>K11*0.1</f>
        <v>10500</v>
      </c>
      <c r="D15" s="47">
        <f>100/(SQRT(C15))</f>
        <v>0.97590007294853309</v>
      </c>
      <c r="E15" s="48"/>
      <c r="F15" s="13"/>
      <c r="G15" s="13"/>
      <c r="H15" s="13"/>
      <c r="I15" s="13"/>
      <c r="J15" s="13"/>
      <c r="K15" s="13"/>
      <c r="L15" s="13"/>
      <c r="M15" s="13"/>
    </row>
    <row r="16" spans="1:13" x14ac:dyDescent="0.2">
      <c r="A16" s="13"/>
      <c r="B16" s="49">
        <v>1</v>
      </c>
      <c r="C16" s="46">
        <f>K11*0.01</f>
        <v>1050</v>
      </c>
      <c r="D16" s="50">
        <f>100/(SQRT(C16))</f>
        <v>3.0860669992418384</v>
      </c>
      <c r="E16" s="48"/>
      <c r="F16" s="51"/>
      <c r="G16" s="13"/>
      <c r="H16" s="13"/>
      <c r="I16" s="13"/>
      <c r="J16" s="13"/>
      <c r="K16" s="13"/>
      <c r="L16" s="13"/>
      <c r="M16" s="13"/>
    </row>
    <row r="17" spans="1:13" x14ac:dyDescent="0.2">
      <c r="A17" s="13"/>
      <c r="B17" s="52">
        <v>0.1</v>
      </c>
      <c r="C17" s="53">
        <f>K11*0.001</f>
        <v>105</v>
      </c>
      <c r="D17" s="54">
        <f>100/(SQRT(C17))</f>
        <v>9.7590007294853329</v>
      </c>
      <c r="E17" s="55"/>
      <c r="F17" s="51"/>
      <c r="G17" s="51"/>
      <c r="H17" s="56" t="s">
        <v>23</v>
      </c>
      <c r="I17" s="56" t="s">
        <v>1</v>
      </c>
      <c r="J17" s="13"/>
      <c r="K17" s="13"/>
      <c r="L17" s="13"/>
      <c r="M17" s="13"/>
    </row>
    <row r="18" spans="1:13" x14ac:dyDescent="0.2">
      <c r="A18" s="13"/>
      <c r="B18" s="20" t="s">
        <v>21</v>
      </c>
      <c r="C18" s="55"/>
      <c r="D18" s="48"/>
      <c r="E18" s="55"/>
      <c r="F18" s="13"/>
      <c r="G18" s="13"/>
      <c r="H18" s="13">
        <v>500</v>
      </c>
      <c r="I18" s="57">
        <v>1000000</v>
      </c>
      <c r="J18" s="13"/>
      <c r="K18" s="13"/>
      <c r="L18" s="13"/>
      <c r="M18" s="13"/>
    </row>
    <row r="19" spans="1:13" x14ac:dyDescent="0.2">
      <c r="A19" s="13"/>
      <c r="B19" s="51" t="s">
        <v>22</v>
      </c>
      <c r="C19" s="13"/>
      <c r="D19" s="13"/>
      <c r="E19" s="13"/>
      <c r="F19" s="13"/>
      <c r="G19" s="13"/>
      <c r="H19" s="13">
        <v>450</v>
      </c>
      <c r="I19" s="57">
        <v>900000</v>
      </c>
      <c r="J19" s="13"/>
      <c r="K19" s="13"/>
      <c r="L19" s="13"/>
      <c r="M19" s="13"/>
    </row>
    <row r="20" spans="1:13" x14ac:dyDescent="0.2">
      <c r="A20" s="13"/>
      <c r="B20" s="13"/>
      <c r="C20" s="13"/>
      <c r="D20" s="13"/>
      <c r="E20" s="13"/>
      <c r="F20" s="13"/>
      <c r="G20" s="13"/>
      <c r="H20" s="13">
        <v>400</v>
      </c>
      <c r="I20" s="11">
        <v>800000</v>
      </c>
      <c r="J20" s="13"/>
      <c r="K20" s="13"/>
      <c r="L20" s="13"/>
      <c r="M20" s="13"/>
    </row>
    <row r="21" spans="1:13" x14ac:dyDescent="0.2">
      <c r="A21" s="13"/>
      <c r="B21" s="13"/>
      <c r="C21" s="13"/>
      <c r="D21" s="13"/>
      <c r="E21" s="13"/>
      <c r="F21" s="13"/>
      <c r="G21" s="13"/>
      <c r="H21" s="13">
        <v>350</v>
      </c>
      <c r="I21" s="8">
        <v>700000</v>
      </c>
      <c r="J21" s="13"/>
      <c r="K21" s="13"/>
      <c r="L21" s="13"/>
      <c r="M21" s="13"/>
    </row>
    <row r="22" spans="1:13" x14ac:dyDescent="0.2">
      <c r="F22" s="13"/>
      <c r="G22" s="13"/>
      <c r="H22" s="13">
        <v>300</v>
      </c>
      <c r="I22" s="8">
        <v>600000</v>
      </c>
      <c r="J22" s="13"/>
      <c r="K22" s="13"/>
      <c r="L22" s="13"/>
      <c r="M22" s="13"/>
    </row>
    <row r="23" spans="1:13" x14ac:dyDescent="0.2">
      <c r="F23" s="13"/>
      <c r="G23" s="13"/>
      <c r="H23" s="13">
        <v>250</v>
      </c>
      <c r="I23" s="8">
        <v>500000</v>
      </c>
      <c r="J23" s="13"/>
      <c r="K23" s="13"/>
      <c r="L23" s="13"/>
      <c r="M23" s="13"/>
    </row>
    <row r="24" spans="1:13" x14ac:dyDescent="0.2">
      <c r="F24" s="58"/>
      <c r="G24" s="58"/>
      <c r="H24" s="59">
        <v>200</v>
      </c>
      <c r="I24" s="60">
        <v>400000</v>
      </c>
      <c r="J24" s="13"/>
      <c r="K24" s="13"/>
      <c r="L24" s="13"/>
      <c r="M24" s="13"/>
    </row>
    <row r="25" spans="1:13" x14ac:dyDescent="0.2">
      <c r="F25" s="13"/>
      <c r="G25" s="13"/>
      <c r="H25" s="13">
        <v>150</v>
      </c>
      <c r="I25" s="60">
        <v>300000</v>
      </c>
      <c r="J25" s="13"/>
      <c r="K25" s="13"/>
      <c r="L25" s="13"/>
      <c r="M25" s="13"/>
    </row>
    <row r="26" spans="1:13" x14ac:dyDescent="0.2">
      <c r="F26" s="13"/>
      <c r="G26" s="13"/>
      <c r="H26" s="13">
        <v>100</v>
      </c>
      <c r="I26" s="60">
        <v>200000</v>
      </c>
      <c r="J26" s="13"/>
      <c r="K26" s="13"/>
      <c r="L26" s="13"/>
      <c r="M26" s="13"/>
    </row>
    <row r="27" spans="1:13" x14ac:dyDescent="0.2">
      <c r="F27" s="13"/>
      <c r="G27" s="13"/>
      <c r="H27" s="13">
        <v>50</v>
      </c>
      <c r="I27" s="60">
        <v>100000</v>
      </c>
      <c r="J27" s="13"/>
      <c r="K27" s="13"/>
      <c r="L27" s="13"/>
      <c r="M27" s="13"/>
    </row>
  </sheetData>
  <mergeCells count="3">
    <mergeCell ref="B9:C9"/>
    <mergeCell ref="J9:M9"/>
    <mergeCell ref="A6:B6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2017-02-11T14:55:56Z</dcterms:created>
  <dcterms:modified xsi:type="dcterms:W3CDTF">2020-07-17T17:53:21Z</dcterms:modified>
</cp:coreProperties>
</file>